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4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ranking'!$B$1:$I$15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<sst xmlns="http://schemas.openxmlformats.org/spreadsheetml/2006/main" count="420" uniqueCount="154">
  <si>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</si>
  <si>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</si>
  <si>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</si>
  <si>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</si>
  <si>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</si>
  <si>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</si>
  <si>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</si>
  <si>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</si>
  <si>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</si>
  <si>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</si>
  <si>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</si>
  <si>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</si>
  <si>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</si>
  <si>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</si>
  <si>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</si>
  <si>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</si>
  <si>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</si>
  <si>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</si>
  <si>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</si>
  <si>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</si>
  <si>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</si>
  <si>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</si>
  <si>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</si>
  <si>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</si>
  <si>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</si>
  <si>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</si>
  <si>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</si>
  <si>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</si>
  <si>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</si>
  <si>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</si>
  <si>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</si>
  <si>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</si>
  <si>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</si>
  <si>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</si>
  <si>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</si>
  <si>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</si>
  <si>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</si>
  <si>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</si>
  <si>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</si>
  <si>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</si>
  <si>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</si>
  <si>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</si>
  <si>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</si>
  <si>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</si>
  <si>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</si>
  <si>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</si>
  <si>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</si>
  <si>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</si>
  <si>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</si>
  <si>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</si>
  <si>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</si>
  <si>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</si>
  <si>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</si>
  <si>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</si>
  <si>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</si>
  <si>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</si>
  <si>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</si>
  <si>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</si>
  <si>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</si>
  <si>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</si>
  <si>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</si>
  <si>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</si>
  <si>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</si>
  <si>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</si>
  <si>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</si>
  <si>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</si>
  <si>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</si>
  <si>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</si>
  <si>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</si>
  <si>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</si>
  <si>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</si>
  <si>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</si>
  <si>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</si>
  <si>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</si>
  <si>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</si>
  <si>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</si>
  <si>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</si>
  <si>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</si>
  <si>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</si>
  <si>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</si>
  <si>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</si>
  <si>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</si>
  <si>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</si>
  <si>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</si>
  <si>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</si>
  <si>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</si>
  <si>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</si>
  <si>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</si>
  <si>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</si>
  <si>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</si>
  <si>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</si>
  <si>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</si>
  <si>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</si>
  <si>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</si>
  <si>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</si>
  <si>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</si>
  <si>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</si>
  <si>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others</t>
  </si>
  <si>
    <t>R_MC 2020 rankings</t>
  </si>
  <si>
    <t>FIRST REGISTRATIONS of NEW* MC, TOP 10 BRANDS JUNUARY-DECEMBER 2020</t>
  </si>
  <si>
    <t>R_MP_2020 ranking</t>
  </si>
  <si>
    <t>FIRST REGISTRATIONS MP, TOP 10 BRANDS JUNUARY-DECEMBER 2020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</si>
  <si>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</si>
  <si>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</si>
  <si>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</si>
  <si>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</si>
  <si>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</si>
  <si>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</si>
  <si>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</si>
  <si>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</si>
  <si>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</si>
  <si>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</si>
  <si>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</si>
  <si>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</si>
  <si>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</si>
  <si>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</si>
  <si>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</si>
  <si>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</si>
  <si>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</si>
  <si>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</si>
  <si>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</si>
  <si>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</si>
  <si>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</si>
  <si>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</si>
  <si>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January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</si>
  <si>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</si>
  <si>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</si>
  <si>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</si>
  <si>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</si>
  <si>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</si>
  <si>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</si>
  <si>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</si>
  <si>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</si>
  <si>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</si>
  <si>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</si>
  <si>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</si>
  <si>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</si>
  <si>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</si>
  <si>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</si>
  <si>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</si>
  <si>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</si>
  <si>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JANUARY</t>
  </si>
  <si>
    <t>electric</t>
  </si>
  <si>
    <t>VESPA</t>
  </si>
  <si>
    <t>SUNRA</t>
  </si>
  <si>
    <t>ZHONGNENG</t>
  </si>
  <si>
    <t>AMGROUP BIKE</t>
  </si>
  <si>
    <t>YINGANG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</si>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</sst>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3" fontId="31" fillId="25" borderId="15" xfId="91" applyNumberFormat="1" applyFont="1" applyFill="1" applyBorder="1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8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3"/>
          <c:w val="0.824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7670640"/>
        <c:axId val="1926897"/>
      </c:barChart>
      <c:catAx>
        <c:axId val="767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0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0939"/>
        <c:crossesAt val="0"/>
        <c:auto val="1"/>
        <c:lblOffset val="100"/>
        <c:tickLblSkip val="1"/>
        <c:noMultiLvlLbl val="0"/>
      </c:catAx>
      <c:valAx>
        <c:axId val="218609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2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825"/>
          <c:w val="0.732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0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975"/>
          <c:w val="0.73775"/>
          <c:h val="0.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7595352"/>
        <c:axId val="47031577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7595352"/>
        <c:axId val="47031577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5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20631010"/>
        <c:axId val="51461363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20631010"/>
        <c:axId val="51461363"/>
      </c:line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1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35"/>
          <c:w val="0.79925"/>
          <c:h val="0.84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93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825"/>
          <c:w val="0.73225"/>
          <c:h val="0.76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88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975"/>
          <c:w val="0.752"/>
          <c:h val="0.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5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1917"/>
        <c:crosses val="autoZero"/>
        <c:auto val="1"/>
        <c:lblOffset val="100"/>
        <c:tickLblSkip val="1"/>
        <c:noMultiLvlLbl val="0"/>
      </c:catAx>
      <c:valAx>
        <c:axId val="31861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35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8455"/>
        <c:crossesAt val="0"/>
        <c:auto val="1"/>
        <c:lblOffset val="100"/>
        <c:tickLblSkip val="1"/>
        <c:noMultiLvlLbl val="0"/>
      </c:catAx>
      <c:valAx>
        <c:axId val="3067845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1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8" t="s">
        <v>79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98"/>
      <c r="N1" s="98"/>
    </row>
    <row r="3" spans="2:14" ht="12.75">
      <c r="B3" s="37" t="s">
        <v>2</v>
      </c>
      <c r="N3" t="s">
        <v>63</v>
      </c>
    </row>
    <row r="5" spans="3:9" ht="12.75">
      <c r="C5" s="38" t="s">
        <v>80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108</v>
      </c>
      <c r="C11" s="63" t="s">
        <v>109</v>
      </c>
      <c r="D11" s="10"/>
    </row>
    <row r="12" ht="12.75">
      <c r="B12" s="149"/>
    </row>
    <row r="13" spans="2:17" ht="12.75">
      <c r="B13" s="150" t="s">
        <v>98</v>
      </c>
      <c r="C13" s="62" t="s">
        <v>99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110</v>
      </c>
      <c r="C15" s="63" t="s">
        <v>111</v>
      </c>
      <c r="D15" s="12"/>
    </row>
    <row r="16" ht="12.75">
      <c r="B16" s="149"/>
    </row>
    <row r="17" spans="2:3" ht="12.75">
      <c r="B17" s="151" t="s">
        <v>100</v>
      </c>
      <c r="C17" s="62" t="s">
        <v>101</v>
      </c>
    </row>
    <row r="18" ht="12.75">
      <c r="B18" s="149"/>
    </row>
    <row r="19" spans="2:3" ht="12.75">
      <c r="B19" s="151" t="s">
        <v>112</v>
      </c>
      <c r="C19" s="62" t="s">
        <v>113</v>
      </c>
    </row>
    <row r="20" ht="12.75">
      <c r="B20" s="149"/>
    </row>
    <row r="21" spans="2:3" ht="12.75">
      <c r="B21" s="151" t="s">
        <v>102</v>
      </c>
      <c r="C21" s="62" t="s">
        <v>103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9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114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4525</v>
      </c>
      <c r="O3" s="97">
        <v>0.7934420480448886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1178</v>
      </c>
      <c r="O4" s="97">
        <v>0.20655795195511134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118</v>
      </c>
      <c r="B5" s="9">
        <v>5703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5703</v>
      </c>
      <c r="O5" s="97">
        <v>1</v>
      </c>
      <c r="T5" s="99" t="s">
        <v>84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119</v>
      </c>
      <c r="B6" s="212">
        <v>0.21963216424294263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13">
        <v>0.8504218040233615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0.8504218040233615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1" t="s">
        <v>6</v>
      </c>
      <c r="B9" s="223" t="s">
        <v>141</v>
      </c>
      <c r="C9" s="224"/>
      <c r="D9" s="225" t="s">
        <v>35</v>
      </c>
      <c r="E9" s="227" t="s">
        <v>23</v>
      </c>
      <c r="F9" s="228"/>
      <c r="G9" s="225" t="s">
        <v>35</v>
      </c>
    </row>
    <row r="10" spans="1:34" s="5" customFormat="1" ht="26.25" customHeight="1">
      <c r="A10" s="222"/>
      <c r="B10" s="45">
        <v>2020</v>
      </c>
      <c r="C10" s="45">
        <v>2019</v>
      </c>
      <c r="D10" s="226"/>
      <c r="E10" s="45">
        <f>B10</f>
        <v>2020</v>
      </c>
      <c r="F10" s="45">
        <f>C10</f>
        <v>2019</v>
      </c>
      <c r="G10" s="226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3557</v>
      </c>
      <c r="C11" s="192">
        <v>2610</v>
      </c>
      <c r="D11" s="193">
        <v>0.3628352490421456</v>
      </c>
      <c r="E11" s="192">
        <v>84852</v>
      </c>
      <c r="F11" s="194">
        <v>75687</v>
      </c>
      <c r="G11" s="193">
        <v>0.1210908081969162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1119</v>
      </c>
      <c r="C12" s="192">
        <v>733</v>
      </c>
      <c r="D12" s="193">
        <v>0.5266030013642564</v>
      </c>
      <c r="E12" s="192">
        <v>28798</v>
      </c>
      <c r="F12" s="194">
        <v>25471</v>
      </c>
      <c r="G12" s="193">
        <v>0.1306191354874171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4676</v>
      </c>
      <c r="C13" s="192">
        <v>3343</v>
      </c>
      <c r="D13" s="193">
        <v>0.39874364343404123</v>
      </c>
      <c r="E13" s="192">
        <v>113650</v>
      </c>
      <c r="F13" s="192">
        <v>101158</v>
      </c>
      <c r="G13" s="193">
        <v>0.12348998596255356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9" t="s">
        <v>121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115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698</v>
      </c>
      <c r="O3" s="97">
        <v>0.51818856718634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649</v>
      </c>
      <c r="O4" s="97">
        <v>0.48181143281366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118</v>
      </c>
      <c r="B5" s="9">
        <v>1347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1347</v>
      </c>
      <c r="O5" s="97">
        <v>1</v>
      </c>
      <c r="T5" s="48" t="s">
        <v>84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119</v>
      </c>
      <c r="B6" s="212">
        <v>-0.03991446899501072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13">
        <v>0.6386861313868613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0.6386861313868613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1" t="s">
        <v>6</v>
      </c>
      <c r="B9" s="223" t="str">
        <f>'R_PTW 2020vs2019'!B9:C9</f>
        <v>JANUARY</v>
      </c>
      <c r="C9" s="224"/>
      <c r="D9" s="225" t="s">
        <v>35</v>
      </c>
      <c r="E9" s="227" t="s">
        <v>23</v>
      </c>
      <c r="F9" s="228"/>
      <c r="G9" s="225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2"/>
      <c r="B10" s="45">
        <f>'R_PTW 2020vs2019'!B10</f>
        <v>2020</v>
      </c>
      <c r="C10" s="45">
        <f>'R_PTW 2020vs2019'!C10</f>
        <v>2019</v>
      </c>
      <c r="D10" s="226"/>
      <c r="E10" s="45">
        <f>'R_PTW 2020vs2019'!E10</f>
        <v>2020</v>
      </c>
      <c r="F10" s="45">
        <f>'R_PTW 2020vs2019'!F10</f>
        <v>2019</v>
      </c>
      <c r="G10" s="226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741</v>
      </c>
      <c r="C11" s="192">
        <v>675</v>
      </c>
      <c r="D11" s="193">
        <v>0.09777777777777774</v>
      </c>
      <c r="E11" s="192">
        <v>19103</v>
      </c>
      <c r="F11" s="194">
        <v>14524</v>
      </c>
      <c r="G11" s="193">
        <v>0.315271275130818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662</v>
      </c>
      <c r="C12" s="192">
        <v>498</v>
      </c>
      <c r="D12" s="193">
        <v>0.3293172690763053</v>
      </c>
      <c r="E12" s="192">
        <v>19171</v>
      </c>
      <c r="F12" s="194">
        <v>16447</v>
      </c>
      <c r="G12" s="193">
        <v>0.16562290995318296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1403</v>
      </c>
      <c r="C13" s="192">
        <v>1173</v>
      </c>
      <c r="D13" s="193">
        <v>0.196078431372549</v>
      </c>
      <c r="E13" s="192">
        <v>38274</v>
      </c>
      <c r="F13" s="192">
        <v>30971</v>
      </c>
      <c r="G13" s="193">
        <v>0.2358012334119015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9" t="s">
        <v>122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5">
        <v>698</v>
      </c>
      <c r="O9" s="86"/>
    </row>
    <row r="10" spans="1:14" ht="12.75">
      <c r="A10" s="143" t="s">
        <v>116</v>
      </c>
      <c r="B10" s="152">
        <v>0.517391304347826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>
        <v>0.517391304347826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1" t="s">
        <v>6</v>
      </c>
      <c r="B12" s="223" t="str">
        <f>'R_PTW NEW 2020vs2019'!B9:C9</f>
        <v>JANUARY</v>
      </c>
      <c r="C12" s="224"/>
      <c r="D12" s="225" t="s">
        <v>35</v>
      </c>
      <c r="E12" s="227" t="s">
        <v>23</v>
      </c>
      <c r="F12" s="228"/>
      <c r="G12" s="225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2"/>
      <c r="B13" s="45">
        <f>'R_PTW NEW 2020vs2019'!B10</f>
        <v>2020</v>
      </c>
      <c r="C13" s="45">
        <f>'R_PTW NEW 2020vs2019'!C10</f>
        <v>2019</v>
      </c>
      <c r="D13" s="226"/>
      <c r="E13" s="45">
        <f>'R_PTW NEW 2020vs2019'!E10</f>
        <v>2020</v>
      </c>
      <c r="F13" s="45">
        <f>'R_PTW NEW 2020vs2019'!F10</f>
        <v>2019</v>
      </c>
      <c r="G13" s="226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698</v>
      </c>
      <c r="C14" s="166">
        <v>460</v>
      </c>
      <c r="D14" s="167">
        <v>0.517391304347826</v>
      </c>
      <c r="E14" s="166">
        <v>698</v>
      </c>
      <c r="F14" s="168">
        <v>460</v>
      </c>
      <c r="G14" s="167">
        <v>0.517391304347826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123</v>
      </c>
      <c r="C2" s="250"/>
      <c r="D2" s="250"/>
      <c r="E2" s="250"/>
      <c r="F2" s="250"/>
      <c r="G2" s="250"/>
      <c r="H2" s="250"/>
      <c r="I2" s="101"/>
      <c r="J2" s="250" t="s">
        <v>125</v>
      </c>
      <c r="K2" s="250"/>
      <c r="L2" s="250"/>
      <c r="M2" s="250"/>
      <c r="N2" s="250"/>
      <c r="O2" s="250"/>
      <c r="P2" s="250"/>
      <c r="R2" s="250" t="s">
        <v>126</v>
      </c>
      <c r="S2" s="250"/>
      <c r="T2" s="250"/>
      <c r="U2" s="250"/>
      <c r="V2" s="250"/>
      <c r="W2" s="250"/>
      <c r="X2" s="250"/>
    </row>
    <row r="3" spans="2:24" ht="15" customHeight="1">
      <c r="B3" s="241" t="s">
        <v>57</v>
      </c>
      <c r="C3" s="244" t="s">
        <v>58</v>
      </c>
      <c r="D3" s="252" t="s">
        <v>124</v>
      </c>
      <c r="E3" s="253"/>
      <c r="F3" s="253"/>
      <c r="G3" s="253"/>
      <c r="H3" s="254"/>
      <c r="I3" s="103"/>
      <c r="J3" s="233" t="s">
        <v>59</v>
      </c>
      <c r="K3" s="236" t="s">
        <v>82</v>
      </c>
      <c r="L3" s="252" t="str">
        <f>D3</f>
        <v>January</v>
      </c>
      <c r="M3" s="253"/>
      <c r="N3" s="253"/>
      <c r="O3" s="253"/>
      <c r="P3" s="254"/>
      <c r="R3" s="241" t="s">
        <v>48</v>
      </c>
      <c r="S3" s="244" t="s">
        <v>58</v>
      </c>
      <c r="T3" s="252" t="str">
        <f>L3</f>
        <v>January</v>
      </c>
      <c r="U3" s="253"/>
      <c r="V3" s="253"/>
      <c r="W3" s="253"/>
      <c r="X3" s="254"/>
    </row>
    <row r="4" spans="2:24" ht="15" customHeight="1">
      <c r="B4" s="243"/>
      <c r="C4" s="251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108"/>
      <c r="J4" s="234"/>
      <c r="K4" s="237"/>
      <c r="L4" s="247">
        <v>2020</v>
      </c>
      <c r="M4" s="248">
        <v>2019</v>
      </c>
      <c r="N4" s="239" t="s">
        <v>62</v>
      </c>
      <c r="O4" s="239" t="s">
        <v>127</v>
      </c>
      <c r="P4" s="239" t="s">
        <v>86</v>
      </c>
      <c r="R4" s="242"/>
      <c r="S4" s="245"/>
      <c r="T4" s="247">
        <v>2020</v>
      </c>
      <c r="U4" s="248">
        <v>2019</v>
      </c>
      <c r="V4" s="239" t="s">
        <v>62</v>
      </c>
      <c r="W4" s="239" t="s">
        <v>127</v>
      </c>
      <c r="X4" s="239" t="s">
        <v>86</v>
      </c>
    </row>
    <row r="5" spans="2:24" ht="12.75">
      <c r="B5" s="176">
        <v>1</v>
      </c>
      <c r="C5" s="177" t="s">
        <v>27</v>
      </c>
      <c r="D5" s="178">
        <v>153</v>
      </c>
      <c r="E5" s="179">
        <v>0.2191977077363897</v>
      </c>
      <c r="F5" s="178">
        <v>90</v>
      </c>
      <c r="G5" s="180">
        <v>0.1956521739130435</v>
      </c>
      <c r="H5" s="169">
        <v>0.7</v>
      </c>
      <c r="I5" s="109"/>
      <c r="J5" s="235"/>
      <c r="K5" s="238"/>
      <c r="L5" s="240"/>
      <c r="M5" s="249"/>
      <c r="N5" s="240"/>
      <c r="O5" s="240"/>
      <c r="P5" s="240"/>
      <c r="R5" s="243"/>
      <c r="S5" s="246"/>
      <c r="T5" s="240"/>
      <c r="U5" s="249"/>
      <c r="V5" s="240"/>
      <c r="W5" s="240"/>
      <c r="X5" s="240"/>
    </row>
    <row r="6" spans="2:24" ht="15">
      <c r="B6" s="181">
        <v>2</v>
      </c>
      <c r="C6" s="182" t="s">
        <v>0</v>
      </c>
      <c r="D6" s="183">
        <v>64</v>
      </c>
      <c r="E6" s="184">
        <v>0.09169054441260745</v>
      </c>
      <c r="F6" s="183">
        <v>58</v>
      </c>
      <c r="G6" s="185">
        <v>0.12608695652173912</v>
      </c>
      <c r="H6" s="170">
        <v>0.10344827586206895</v>
      </c>
      <c r="I6" s="109"/>
      <c r="J6" s="110" t="s">
        <v>148</v>
      </c>
      <c r="K6" s="198" t="s">
        <v>28</v>
      </c>
      <c r="L6" s="216">
        <v>50</v>
      </c>
      <c r="M6" s="144">
        <v>14</v>
      </c>
      <c r="N6" s="199">
        <v>2.5714285714285716</v>
      </c>
      <c r="O6" s="200"/>
      <c r="P6" s="200"/>
      <c r="R6" s="110" t="s">
        <v>49</v>
      </c>
      <c r="S6" s="198" t="s">
        <v>27</v>
      </c>
      <c r="T6" s="216">
        <v>48</v>
      </c>
      <c r="U6" s="144">
        <v>26</v>
      </c>
      <c r="V6" s="199">
        <v>0.8461538461538463</v>
      </c>
      <c r="W6" s="200"/>
      <c r="X6" s="200"/>
    </row>
    <row r="7" spans="2:24" ht="15">
      <c r="B7" s="181">
        <v>3</v>
      </c>
      <c r="C7" s="182" t="s">
        <v>28</v>
      </c>
      <c r="D7" s="183">
        <v>50</v>
      </c>
      <c r="E7" s="184">
        <v>0.07163323782234957</v>
      </c>
      <c r="F7" s="183">
        <v>14</v>
      </c>
      <c r="G7" s="185">
        <v>0.030434782608695653</v>
      </c>
      <c r="H7" s="170">
        <v>2.5714285714285716</v>
      </c>
      <c r="I7" s="109"/>
      <c r="J7" s="111"/>
      <c r="K7" s="201" t="s">
        <v>27</v>
      </c>
      <c r="L7" s="202">
        <v>49</v>
      </c>
      <c r="M7" s="145">
        <v>32</v>
      </c>
      <c r="N7" s="203">
        <v>0.53125</v>
      </c>
      <c r="O7" s="153"/>
      <c r="P7" s="153"/>
      <c r="R7" s="111"/>
      <c r="S7" s="201" t="s">
        <v>143</v>
      </c>
      <c r="T7" s="202">
        <v>17</v>
      </c>
      <c r="U7" s="145">
        <v>6</v>
      </c>
      <c r="V7" s="203">
        <v>1.8333333333333335</v>
      </c>
      <c r="W7" s="153"/>
      <c r="X7" s="153"/>
    </row>
    <row r="8" spans="2:24" ht="15">
      <c r="B8" s="181">
        <v>4</v>
      </c>
      <c r="C8" s="182" t="s">
        <v>47</v>
      </c>
      <c r="D8" s="183">
        <v>48</v>
      </c>
      <c r="E8" s="184">
        <v>0.06876790830945559</v>
      </c>
      <c r="F8" s="183">
        <v>24</v>
      </c>
      <c r="G8" s="185">
        <v>0.05217391304347826</v>
      </c>
      <c r="H8" s="170">
        <v>1</v>
      </c>
      <c r="I8" s="109"/>
      <c r="J8" s="111"/>
      <c r="K8" s="201" t="s">
        <v>47</v>
      </c>
      <c r="L8" s="202">
        <v>48</v>
      </c>
      <c r="M8" s="145">
        <v>24</v>
      </c>
      <c r="N8" s="203">
        <v>1</v>
      </c>
      <c r="O8" s="153"/>
      <c r="P8" s="153"/>
      <c r="R8" s="111"/>
      <c r="S8" s="201" t="s">
        <v>26</v>
      </c>
      <c r="T8" s="202">
        <v>15</v>
      </c>
      <c r="U8" s="145">
        <v>14</v>
      </c>
      <c r="V8" s="203">
        <v>0.0714285714285714</v>
      </c>
      <c r="W8" s="153"/>
      <c r="X8" s="153"/>
    </row>
    <row r="9" spans="2:24" ht="12.75">
      <c r="B9" s="181">
        <v>5</v>
      </c>
      <c r="C9" s="182" t="s">
        <v>33</v>
      </c>
      <c r="D9" s="183">
        <v>45</v>
      </c>
      <c r="E9" s="184">
        <v>0.06446991404011461</v>
      </c>
      <c r="F9" s="183">
        <v>40</v>
      </c>
      <c r="G9" s="217">
        <v>0.08695652173913043</v>
      </c>
      <c r="H9" s="170">
        <v>0.125</v>
      </c>
      <c r="I9" s="109"/>
      <c r="J9" s="110"/>
      <c r="K9" s="110" t="s">
        <v>97</v>
      </c>
      <c r="L9" s="110">
        <v>130</v>
      </c>
      <c r="M9" s="110">
        <v>71</v>
      </c>
      <c r="N9" s="204">
        <v>0.8309859154929577</v>
      </c>
      <c r="O9" s="153"/>
      <c r="P9" s="153"/>
      <c r="R9" s="110"/>
      <c r="S9" s="110" t="s">
        <v>97</v>
      </c>
      <c r="T9" s="110">
        <v>49</v>
      </c>
      <c r="U9" s="110">
        <v>30</v>
      </c>
      <c r="V9" s="204">
        <v>0.6333333333333333</v>
      </c>
      <c r="W9" s="153"/>
      <c r="X9" s="153"/>
    </row>
    <row r="10" spans="2:24" ht="12.75">
      <c r="B10" s="181">
        <v>6</v>
      </c>
      <c r="C10" s="182" t="s">
        <v>26</v>
      </c>
      <c r="D10" s="183">
        <v>41</v>
      </c>
      <c r="E10" s="184">
        <v>0.05873925501432665</v>
      </c>
      <c r="F10" s="183">
        <v>44</v>
      </c>
      <c r="G10" s="217">
        <v>0.09565217391304348</v>
      </c>
      <c r="H10" s="170">
        <v>-0.06818181818181823</v>
      </c>
      <c r="I10" s="109"/>
      <c r="J10" s="112" t="s">
        <v>148</v>
      </c>
      <c r="K10" s="113"/>
      <c r="L10" s="173">
        <v>277</v>
      </c>
      <c r="M10" s="173">
        <v>141</v>
      </c>
      <c r="N10" s="114">
        <v>0.9645390070921986</v>
      </c>
      <c r="O10" s="133">
        <v>0.3968481375358166</v>
      </c>
      <c r="P10" s="133">
        <v>0.3065217391304348</v>
      </c>
      <c r="R10" s="112" t="s">
        <v>68</v>
      </c>
      <c r="S10" s="113"/>
      <c r="T10" s="173">
        <v>129</v>
      </c>
      <c r="U10" s="173">
        <v>76</v>
      </c>
      <c r="V10" s="114">
        <v>0.6973684210526316</v>
      </c>
      <c r="W10" s="133">
        <v>0.18481375358166188</v>
      </c>
      <c r="X10" s="133">
        <v>0.16521739130434782</v>
      </c>
    </row>
    <row r="11" spans="2:24" ht="15">
      <c r="B11" s="181">
        <v>7</v>
      </c>
      <c r="C11" s="182" t="s">
        <v>29</v>
      </c>
      <c r="D11" s="183">
        <v>38</v>
      </c>
      <c r="E11" s="184">
        <v>0.054441260744985676</v>
      </c>
      <c r="F11" s="183">
        <v>19</v>
      </c>
      <c r="G11" s="185">
        <v>0.041304347826086954</v>
      </c>
      <c r="H11" s="170">
        <v>1</v>
      </c>
      <c r="I11" s="109"/>
      <c r="J11" s="110" t="s">
        <v>150</v>
      </c>
      <c r="K11" s="198" t="s">
        <v>77</v>
      </c>
      <c r="L11" s="216">
        <v>8</v>
      </c>
      <c r="M11" s="144">
        <v>2</v>
      </c>
      <c r="N11" s="199">
        <v>3</v>
      </c>
      <c r="O11" s="200"/>
      <c r="P11" s="200"/>
      <c r="R11" s="110" t="s">
        <v>50</v>
      </c>
      <c r="S11" s="201" t="s">
        <v>28</v>
      </c>
      <c r="T11" s="216">
        <v>20</v>
      </c>
      <c r="U11" s="144">
        <v>10</v>
      </c>
      <c r="V11" s="199">
        <v>1</v>
      </c>
      <c r="W11" s="200"/>
      <c r="X11" s="200"/>
    </row>
    <row r="12" spans="2:24" ht="15">
      <c r="B12" s="181">
        <v>8</v>
      </c>
      <c r="C12" s="182" t="s">
        <v>78</v>
      </c>
      <c r="D12" s="183">
        <v>27</v>
      </c>
      <c r="E12" s="184">
        <v>0.03868194842406877</v>
      </c>
      <c r="F12" s="183">
        <v>19</v>
      </c>
      <c r="G12" s="185">
        <v>0.041304347826086954</v>
      </c>
      <c r="H12" s="170">
        <v>0.42105263157894735</v>
      </c>
      <c r="I12" s="109"/>
      <c r="J12" s="111"/>
      <c r="K12" s="201" t="s">
        <v>33</v>
      </c>
      <c r="L12" s="202">
        <v>7</v>
      </c>
      <c r="M12" s="145">
        <v>6</v>
      </c>
      <c r="N12" s="203">
        <v>0.16666666666666674</v>
      </c>
      <c r="O12" s="153"/>
      <c r="P12" s="153"/>
      <c r="R12" s="111"/>
      <c r="S12" s="201" t="s">
        <v>47</v>
      </c>
      <c r="T12" s="202">
        <v>12</v>
      </c>
      <c r="U12" s="145">
        <v>11</v>
      </c>
      <c r="V12" s="203">
        <v>0.09090909090909083</v>
      </c>
      <c r="W12" s="153"/>
      <c r="X12" s="153"/>
    </row>
    <row r="13" spans="2:24" ht="15">
      <c r="B13" s="181">
        <v>9</v>
      </c>
      <c r="C13" s="182" t="s">
        <v>77</v>
      </c>
      <c r="D13" s="183">
        <v>26</v>
      </c>
      <c r="E13" s="184">
        <v>0.03724928366762178</v>
      </c>
      <c r="F13" s="183">
        <v>14</v>
      </c>
      <c r="G13" s="185">
        <v>0.030434782608695653</v>
      </c>
      <c r="H13" s="170">
        <v>0.8571428571428572</v>
      </c>
      <c r="I13" s="109"/>
      <c r="J13" s="111"/>
      <c r="K13" s="201" t="s">
        <v>27</v>
      </c>
      <c r="L13" s="202">
        <v>5</v>
      </c>
      <c r="M13" s="145">
        <v>7</v>
      </c>
      <c r="N13" s="203">
        <v>-0.2857142857142857</v>
      </c>
      <c r="O13" s="153"/>
      <c r="P13" s="153"/>
      <c r="R13" s="111"/>
      <c r="S13" s="201" t="s">
        <v>32</v>
      </c>
      <c r="T13" s="202">
        <v>9</v>
      </c>
      <c r="U13" s="145">
        <v>11</v>
      </c>
      <c r="V13" s="203">
        <v>-0.18181818181818177</v>
      </c>
      <c r="W13" s="153"/>
      <c r="X13" s="153"/>
    </row>
    <row r="14" spans="2:24" ht="12.75">
      <c r="B14" s="186">
        <v>10</v>
      </c>
      <c r="C14" s="187" t="s">
        <v>32</v>
      </c>
      <c r="D14" s="188">
        <v>22</v>
      </c>
      <c r="E14" s="189">
        <v>0.03151862464183381</v>
      </c>
      <c r="F14" s="188">
        <v>33</v>
      </c>
      <c r="G14" s="190">
        <v>0.07173913043478261</v>
      </c>
      <c r="H14" s="191">
        <v>-0.33333333333333337</v>
      </c>
      <c r="I14" s="109"/>
      <c r="J14" s="115"/>
      <c r="K14" s="110" t="s">
        <v>97</v>
      </c>
      <c r="L14" s="110">
        <v>3</v>
      </c>
      <c r="M14" s="110">
        <v>3</v>
      </c>
      <c r="N14" s="204">
        <v>0</v>
      </c>
      <c r="O14" s="153"/>
      <c r="P14" s="153"/>
      <c r="R14" s="115"/>
      <c r="S14" s="110" t="s">
        <v>97</v>
      </c>
      <c r="T14" s="110">
        <v>15</v>
      </c>
      <c r="U14" s="110">
        <v>7</v>
      </c>
      <c r="V14" s="204">
        <v>1.1428571428571428</v>
      </c>
      <c r="W14" s="153"/>
      <c r="X14" s="153"/>
    </row>
    <row r="15" spans="2:24" ht="12.75">
      <c r="B15" s="261" t="s">
        <v>66</v>
      </c>
      <c r="C15" s="262"/>
      <c r="D15" s="116">
        <v>514</v>
      </c>
      <c r="E15" s="117">
        <v>0.7363896848137537</v>
      </c>
      <c r="F15" s="116">
        <v>355</v>
      </c>
      <c r="G15" s="117">
        <v>0.7717391304347826</v>
      </c>
      <c r="H15" s="119">
        <v>0.44788732394366204</v>
      </c>
      <c r="I15" s="109"/>
      <c r="J15" s="112" t="s">
        <v>150</v>
      </c>
      <c r="K15" s="113"/>
      <c r="L15" s="173">
        <v>23</v>
      </c>
      <c r="M15" s="173">
        <v>18</v>
      </c>
      <c r="N15" s="114">
        <v>0.2777777777777777</v>
      </c>
      <c r="O15" s="133">
        <v>0.0329512893982808</v>
      </c>
      <c r="P15" s="133">
        <v>0.0391304347826087</v>
      </c>
      <c r="R15" s="112" t="s">
        <v>69</v>
      </c>
      <c r="S15" s="113"/>
      <c r="T15" s="173">
        <v>56</v>
      </c>
      <c r="U15" s="173">
        <v>39</v>
      </c>
      <c r="V15" s="114">
        <v>0.4358974358974359</v>
      </c>
      <c r="W15" s="133">
        <v>0.08022922636103152</v>
      </c>
      <c r="X15" s="133">
        <v>0.08478260869565217</v>
      </c>
    </row>
    <row r="16" spans="2:24" ht="15">
      <c r="B16" s="258" t="s">
        <v>67</v>
      </c>
      <c r="C16" s="258"/>
      <c r="D16" s="118">
        <v>184</v>
      </c>
      <c r="E16" s="117">
        <v>0.2636103151862464</v>
      </c>
      <c r="F16" s="118">
        <v>105</v>
      </c>
      <c r="G16" s="117">
        <v>0.22826086956521738</v>
      </c>
      <c r="H16" s="120">
        <v>0.7523809523809524</v>
      </c>
      <c r="I16" s="109"/>
      <c r="J16" s="110" t="s">
        <v>151</v>
      </c>
      <c r="K16" s="198" t="s">
        <v>27</v>
      </c>
      <c r="L16" s="216">
        <v>32</v>
      </c>
      <c r="M16" s="144">
        <v>7</v>
      </c>
      <c r="N16" s="199">
        <v>3.571428571428571</v>
      </c>
      <c r="O16" s="200"/>
      <c r="P16" s="200"/>
      <c r="R16" s="110" t="s">
        <v>51</v>
      </c>
      <c r="S16" s="198" t="s">
        <v>47</v>
      </c>
      <c r="T16" s="216">
        <v>36</v>
      </c>
      <c r="U16" s="144">
        <v>12</v>
      </c>
      <c r="V16" s="199">
        <v>2</v>
      </c>
      <c r="W16" s="200"/>
      <c r="X16" s="200"/>
    </row>
    <row r="17" spans="2:24" ht="15">
      <c r="B17" s="259" t="s">
        <v>65</v>
      </c>
      <c r="C17" s="259"/>
      <c r="D17" s="158">
        <v>698</v>
      </c>
      <c r="E17" s="171">
        <v>1</v>
      </c>
      <c r="F17" s="158">
        <v>460</v>
      </c>
      <c r="G17" s="172">
        <v>0.9999999999999998</v>
      </c>
      <c r="H17" s="157">
        <v>0.517391304347826</v>
      </c>
      <c r="I17" s="109"/>
      <c r="J17" s="111"/>
      <c r="K17" s="201" t="s">
        <v>33</v>
      </c>
      <c r="L17" s="202">
        <v>27</v>
      </c>
      <c r="M17" s="145">
        <v>25</v>
      </c>
      <c r="N17" s="203">
        <v>0.08000000000000007</v>
      </c>
      <c r="O17" s="153"/>
      <c r="P17" s="153"/>
      <c r="R17" s="111"/>
      <c r="S17" s="201" t="s">
        <v>27</v>
      </c>
      <c r="T17" s="202">
        <v>25</v>
      </c>
      <c r="U17" s="145">
        <v>18</v>
      </c>
      <c r="V17" s="203">
        <v>0.38888888888888884</v>
      </c>
      <c r="W17" s="153"/>
      <c r="X17" s="153"/>
    </row>
    <row r="18" spans="2:24" ht="15">
      <c r="B18" s="260" t="s">
        <v>81</v>
      </c>
      <c r="C18" s="260"/>
      <c r="D18" s="260"/>
      <c r="E18" s="260"/>
      <c r="F18" s="260"/>
      <c r="G18" s="260"/>
      <c r="H18" s="260"/>
      <c r="I18" s="109"/>
      <c r="J18" s="111"/>
      <c r="K18" s="201" t="s">
        <v>77</v>
      </c>
      <c r="L18" s="202">
        <v>13</v>
      </c>
      <c r="M18" s="145">
        <v>7</v>
      </c>
      <c r="N18" s="203">
        <v>0.8571428571428572</v>
      </c>
      <c r="O18" s="153"/>
      <c r="P18" s="153"/>
      <c r="R18" s="111"/>
      <c r="S18" s="201" t="s">
        <v>28</v>
      </c>
      <c r="T18" s="202">
        <v>22</v>
      </c>
      <c r="U18" s="145">
        <v>3</v>
      </c>
      <c r="V18" s="203">
        <v>6.333333333333333</v>
      </c>
      <c r="W18" s="153"/>
      <c r="X18" s="153"/>
    </row>
    <row r="19" spans="2:24" ht="12.75" customHeight="1">
      <c r="B19" s="255" t="s">
        <v>44</v>
      </c>
      <c r="C19" s="255"/>
      <c r="D19" s="255"/>
      <c r="E19" s="255"/>
      <c r="F19" s="255"/>
      <c r="G19" s="255"/>
      <c r="H19" s="255"/>
      <c r="I19" s="109"/>
      <c r="J19" s="115"/>
      <c r="K19" s="146" t="s">
        <v>97</v>
      </c>
      <c r="L19" s="110">
        <v>52</v>
      </c>
      <c r="M19" s="110">
        <v>27</v>
      </c>
      <c r="N19" s="204">
        <v>0.9259259259259258</v>
      </c>
      <c r="O19" s="153"/>
      <c r="P19" s="153"/>
      <c r="R19" s="115"/>
      <c r="S19" s="146" t="s">
        <v>97</v>
      </c>
      <c r="T19" s="110">
        <v>121</v>
      </c>
      <c r="U19" s="110">
        <v>93</v>
      </c>
      <c r="V19" s="204">
        <v>0.30107526881720426</v>
      </c>
      <c r="W19" s="153"/>
      <c r="X19" s="153"/>
    </row>
    <row r="20" spans="2:24" ht="12.75">
      <c r="B20" s="255"/>
      <c r="C20" s="255"/>
      <c r="D20" s="255"/>
      <c r="E20" s="255"/>
      <c r="F20" s="255"/>
      <c r="G20" s="255"/>
      <c r="H20" s="255"/>
      <c r="I20" s="109"/>
      <c r="J20" s="121" t="s">
        <v>151</v>
      </c>
      <c r="K20" s="122"/>
      <c r="L20" s="173">
        <v>124</v>
      </c>
      <c r="M20" s="173">
        <v>66</v>
      </c>
      <c r="N20" s="114">
        <v>0.8787878787878789</v>
      </c>
      <c r="O20" s="133">
        <v>0.17765042979942694</v>
      </c>
      <c r="P20" s="133">
        <v>0.14347826086956522</v>
      </c>
      <c r="R20" s="112" t="s">
        <v>70</v>
      </c>
      <c r="S20" s="123"/>
      <c r="T20" s="173">
        <v>204</v>
      </c>
      <c r="U20" s="173">
        <v>126</v>
      </c>
      <c r="V20" s="114">
        <v>0.6190476190476191</v>
      </c>
      <c r="W20" s="133">
        <v>0.2922636103151863</v>
      </c>
      <c r="X20" s="133">
        <v>0.27391304347826084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152</v>
      </c>
      <c r="K21" s="198" t="s">
        <v>27</v>
      </c>
      <c r="L21" s="216">
        <v>23</v>
      </c>
      <c r="M21" s="144">
        <v>16</v>
      </c>
      <c r="N21" s="199">
        <v>0.4375</v>
      </c>
      <c r="O21" s="200"/>
      <c r="P21" s="200"/>
      <c r="R21" s="111" t="s">
        <v>52</v>
      </c>
      <c r="S21" s="198" t="s">
        <v>31</v>
      </c>
      <c r="T21" s="216">
        <v>1</v>
      </c>
      <c r="U21" s="144">
        <v>2</v>
      </c>
      <c r="V21" s="199">
        <v>-0.5</v>
      </c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29</v>
      </c>
      <c r="L22" s="202">
        <v>21</v>
      </c>
      <c r="M22" s="145">
        <v>8</v>
      </c>
      <c r="N22" s="203">
        <v>1.625</v>
      </c>
      <c r="O22" s="153"/>
      <c r="P22" s="153"/>
      <c r="R22" s="111"/>
      <c r="S22" s="201" t="s">
        <v>33</v>
      </c>
      <c r="T22" s="202">
        <v>1</v>
      </c>
      <c r="U22" s="145"/>
      <c r="V22" s="203"/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26</v>
      </c>
      <c r="L23" s="202">
        <v>12</v>
      </c>
      <c r="M23" s="145">
        <v>18</v>
      </c>
      <c r="N23" s="203">
        <v>-0.33333333333333337</v>
      </c>
      <c r="O23" s="153"/>
      <c r="P23" s="153"/>
      <c r="R23" s="111"/>
      <c r="S23" s="201"/>
      <c r="T23" s="207"/>
      <c r="U23" s="145"/>
      <c r="V23" s="203"/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97</v>
      </c>
      <c r="L24" s="110">
        <v>20</v>
      </c>
      <c r="M24" s="110">
        <v>17</v>
      </c>
      <c r="N24" s="204">
        <v>0.17647058823529416</v>
      </c>
      <c r="O24" s="153"/>
      <c r="P24" s="153"/>
      <c r="R24" s="115"/>
      <c r="S24" s="146" t="s">
        <v>97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152</v>
      </c>
      <c r="K25" s="122"/>
      <c r="L25" s="214">
        <v>76</v>
      </c>
      <c r="M25" s="214">
        <v>59</v>
      </c>
      <c r="N25" s="114">
        <v>0.2881355932203389</v>
      </c>
      <c r="O25" s="133">
        <v>0.10888252148997135</v>
      </c>
      <c r="P25" s="133">
        <v>0.1282608695652174</v>
      </c>
      <c r="R25" s="112" t="s">
        <v>71</v>
      </c>
      <c r="S25" s="122"/>
      <c r="T25" s="173">
        <v>2</v>
      </c>
      <c r="U25" s="173">
        <v>2</v>
      </c>
      <c r="V25" s="114">
        <v>0</v>
      </c>
      <c r="W25" s="133">
        <v>0.0028653295128939827</v>
      </c>
      <c r="X25" s="133">
        <v>0.004347826086956522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149</v>
      </c>
      <c r="K26" s="198" t="s">
        <v>0</v>
      </c>
      <c r="L26" s="216">
        <v>53</v>
      </c>
      <c r="M26" s="144">
        <v>54</v>
      </c>
      <c r="N26" s="199">
        <v>-0.01851851851851849</v>
      </c>
      <c r="O26" s="200"/>
      <c r="P26" s="200"/>
      <c r="R26" s="128" t="s">
        <v>53</v>
      </c>
      <c r="S26" s="198" t="s">
        <v>27</v>
      </c>
      <c r="T26" s="216">
        <v>10</v>
      </c>
      <c r="U26" s="144">
        <v>5</v>
      </c>
      <c r="V26" s="203">
        <v>1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44</v>
      </c>
      <c r="M27" s="145">
        <v>28</v>
      </c>
      <c r="N27" s="203">
        <v>0.5714285714285714</v>
      </c>
      <c r="O27" s="153"/>
      <c r="P27" s="153"/>
      <c r="R27" s="111"/>
      <c r="S27" s="201" t="s">
        <v>26</v>
      </c>
      <c r="T27" s="202">
        <v>3</v>
      </c>
      <c r="U27" s="145">
        <v>2</v>
      </c>
      <c r="V27" s="203">
        <v>0.5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32</v>
      </c>
      <c r="L28" s="202">
        <v>19</v>
      </c>
      <c r="M28" s="145">
        <v>29</v>
      </c>
      <c r="N28" s="203">
        <v>-0.3448275862068966</v>
      </c>
      <c r="O28" s="153"/>
      <c r="P28" s="153"/>
      <c r="R28" s="111"/>
      <c r="S28" s="201" t="s">
        <v>31</v>
      </c>
      <c r="T28" s="202">
        <v>3</v>
      </c>
      <c r="U28" s="145">
        <v>2</v>
      </c>
      <c r="V28" s="203">
        <v>0.5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97</v>
      </c>
      <c r="L29" s="110">
        <v>81</v>
      </c>
      <c r="M29" s="110">
        <v>61</v>
      </c>
      <c r="N29" s="204">
        <v>0.3278688524590163</v>
      </c>
      <c r="O29" s="153"/>
      <c r="P29" s="153"/>
      <c r="R29" s="115"/>
      <c r="S29" s="110" t="s">
        <v>97</v>
      </c>
      <c r="T29" s="110">
        <v>7</v>
      </c>
      <c r="U29" s="110">
        <v>5</v>
      </c>
      <c r="V29" s="204">
        <v>0.3999999999999999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153</v>
      </c>
      <c r="K30" s="130"/>
      <c r="L30" s="173">
        <v>197</v>
      </c>
      <c r="M30" s="173">
        <v>172</v>
      </c>
      <c r="N30" s="114">
        <v>0.14534883720930236</v>
      </c>
      <c r="O30" s="133">
        <v>0.2822349570200573</v>
      </c>
      <c r="P30" s="133">
        <v>0.3739130434782609</v>
      </c>
      <c r="R30" s="112" t="s">
        <v>72</v>
      </c>
      <c r="S30" s="113"/>
      <c r="T30" s="173">
        <v>23</v>
      </c>
      <c r="U30" s="173">
        <v>14</v>
      </c>
      <c r="V30" s="114">
        <v>0.6428571428571428</v>
      </c>
      <c r="W30" s="133">
        <v>0.0329512893982808</v>
      </c>
      <c r="X30" s="133">
        <v>0.030434782608695653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142</v>
      </c>
      <c r="K31" s="131"/>
      <c r="L31" s="173">
        <v>1</v>
      </c>
      <c r="M31" s="173">
        <v>4</v>
      </c>
      <c r="N31" s="114">
        <v>-0.75</v>
      </c>
      <c r="O31" s="133">
        <v>0.0014326647564469914</v>
      </c>
      <c r="P31" s="133">
        <v>0.008695652173913044</v>
      </c>
      <c r="R31" s="110" t="s">
        <v>54</v>
      </c>
      <c r="S31" s="198" t="s">
        <v>26</v>
      </c>
      <c r="T31" s="216">
        <v>8</v>
      </c>
      <c r="U31" s="144">
        <v>7</v>
      </c>
      <c r="V31" s="199">
        <v>0.1428571428571428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64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27</v>
      </c>
      <c r="T32" s="202">
        <v>8</v>
      </c>
      <c r="U32" s="145">
        <v>5</v>
      </c>
      <c r="V32" s="203">
        <v>0.6000000000000001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6" t="s">
        <v>65</v>
      </c>
      <c r="K33" s="257"/>
      <c r="L33" s="281">
        <v>698</v>
      </c>
      <c r="M33" s="281">
        <v>460</v>
      </c>
      <c r="N33" s="120">
        <v>0.517391304347826</v>
      </c>
      <c r="O33" s="205">
        <v>1</v>
      </c>
      <c r="P33" s="205">
        <v>1</v>
      </c>
      <c r="R33" s="111"/>
      <c r="S33" s="201" t="s">
        <v>0</v>
      </c>
      <c r="T33" s="202">
        <v>7</v>
      </c>
      <c r="U33" s="145">
        <v>7</v>
      </c>
      <c r="V33" s="203">
        <v>0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97</v>
      </c>
      <c r="T34" s="110">
        <v>12</v>
      </c>
      <c r="U34" s="110">
        <v>17</v>
      </c>
      <c r="V34" s="204">
        <v>-0.2941176470588235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73</v>
      </c>
      <c r="S35" s="113"/>
      <c r="T35" s="173">
        <v>35</v>
      </c>
      <c r="U35" s="173">
        <v>36</v>
      </c>
      <c r="V35" s="114">
        <v>-0.02777777777777779</v>
      </c>
      <c r="W35" s="133">
        <v>0.050143266475644696</v>
      </c>
      <c r="X35" s="133">
        <v>0.0782608695652174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198" t="s">
        <v>27</v>
      </c>
      <c r="T36" s="208">
        <v>55</v>
      </c>
      <c r="U36" s="209">
        <v>30</v>
      </c>
      <c r="V36" s="199">
        <v>0.8333333333333333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0</v>
      </c>
      <c r="T37" s="210">
        <v>46</v>
      </c>
      <c r="U37" s="211">
        <v>39</v>
      </c>
      <c r="V37" s="203">
        <v>0.17948717948717952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38</v>
      </c>
      <c r="U38" s="211">
        <v>30</v>
      </c>
      <c r="V38" s="203">
        <v>0.2666666666666666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97</v>
      </c>
      <c r="T39" s="110">
        <v>66</v>
      </c>
      <c r="U39" s="110">
        <v>47</v>
      </c>
      <c r="V39" s="204">
        <v>0.4042553191489362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74</v>
      </c>
      <c r="S40" s="122"/>
      <c r="T40" s="173">
        <v>205</v>
      </c>
      <c r="U40" s="173">
        <v>146</v>
      </c>
      <c r="V40" s="114">
        <v>0.40410958904109595</v>
      </c>
      <c r="W40" s="133">
        <v>0.29369627507163326</v>
      </c>
      <c r="X40" s="133">
        <v>0.3173913043478261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56</v>
      </c>
      <c r="S41" s="198" t="s">
        <v>94</v>
      </c>
      <c r="T41" s="206">
        <v>13</v>
      </c>
      <c r="U41" s="144"/>
      <c r="V41" s="199"/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77</v>
      </c>
      <c r="T42" s="207">
        <v>11</v>
      </c>
      <c r="U42" s="145">
        <v>8</v>
      </c>
      <c r="V42" s="203">
        <v>0.375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95</v>
      </c>
      <c r="T43" s="207">
        <v>8</v>
      </c>
      <c r="U43" s="145">
        <v>2</v>
      </c>
      <c r="V43" s="203">
        <v>3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97</v>
      </c>
      <c r="T44" s="110">
        <v>5</v>
      </c>
      <c r="U44" s="110">
        <v>7</v>
      </c>
      <c r="V44" s="204">
        <v>-0.2857142857142857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75</v>
      </c>
      <c r="S45" s="122"/>
      <c r="T45" s="173">
        <v>37</v>
      </c>
      <c r="U45" s="173">
        <v>17</v>
      </c>
      <c r="V45" s="114">
        <v>1.176470588235294</v>
      </c>
      <c r="W45" s="133">
        <v>0.05300859598853868</v>
      </c>
      <c r="X45" s="133">
        <v>0.03695652173913044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76</v>
      </c>
      <c r="S46" s="131"/>
      <c r="T46" s="173">
        <v>7</v>
      </c>
      <c r="U46" s="173">
        <v>4</v>
      </c>
      <c r="V46" s="114">
        <v>0.75</v>
      </c>
      <c r="W46" s="133">
        <v>0.01002865329512894</v>
      </c>
      <c r="X46" s="133">
        <v>0.008695652173913044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6" t="s">
        <v>65</v>
      </c>
      <c r="S47" s="257"/>
      <c r="T47" s="173">
        <v>698</v>
      </c>
      <c r="U47" s="173">
        <v>460</v>
      </c>
      <c r="V47" s="114">
        <v>0.517391304347826</v>
      </c>
      <c r="W47" s="174">
        <v>1.0000000000000002</v>
      </c>
      <c r="X47" s="174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9" t="s">
        <v>128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649</v>
      </c>
      <c r="O9" s="86"/>
    </row>
    <row r="10" spans="1:14" ht="12.75">
      <c r="A10" s="143" t="s">
        <v>85</v>
      </c>
      <c r="B10" s="97">
        <v>0.7928176795580111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75">
        <v>0.7928176795580111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1" t="s">
        <v>6</v>
      </c>
      <c r="B12" s="223" t="str">
        <f>'R_MC NEW 2020vs2019'!B12:C12</f>
        <v>JANUARY</v>
      </c>
      <c r="C12" s="224"/>
      <c r="D12" s="225" t="s">
        <v>35</v>
      </c>
      <c r="E12" s="227" t="s">
        <v>23</v>
      </c>
      <c r="F12" s="228"/>
      <c r="G12" s="225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2"/>
      <c r="B13" s="45">
        <f>'R_MC NEW 2020vs2019'!B13</f>
        <v>2020</v>
      </c>
      <c r="C13" s="45">
        <f>'R_MC NEW 2020vs2019'!C13</f>
        <v>2019</v>
      </c>
      <c r="D13" s="226"/>
      <c r="E13" s="45">
        <f>'R_MC NEW 2020vs2019'!E13</f>
        <v>2020</v>
      </c>
      <c r="F13" s="45">
        <f>'R_MC NEW 2020vs2019'!F13</f>
        <v>2019</v>
      </c>
      <c r="G13" s="226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6">
        <f ca="1">OFFSET(A9,,COUNTA(B10:M10),,)</f>
        <v>649</v>
      </c>
      <c r="C14" s="166">
        <f ca="1">OFFSET(A8,,COUNTA(B10:M10),,)</f>
        <v>362</v>
      </c>
      <c r="D14" s="167">
        <f>+B14/C14-1</f>
        <v>0.7928176795580111</v>
      </c>
      <c r="E14" s="166">
        <f>+N9</f>
        <v>649</v>
      </c>
      <c r="F14" s="168">
        <f ca="1">SUM(OFFSET(B8,,,,COUNTA(B10:M10)))</f>
        <v>362</v>
      </c>
      <c r="G14" s="167">
        <f>+E14/F14-1</f>
        <v>0.7928176795580111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50" t="s">
        <v>129</v>
      </c>
      <c r="C2" s="250"/>
      <c r="D2" s="250"/>
      <c r="E2" s="250"/>
      <c r="F2" s="250"/>
      <c r="G2" s="250"/>
      <c r="H2" s="250"/>
      <c r="I2" s="264"/>
      <c r="J2" s="264"/>
      <c r="K2" s="264"/>
      <c r="L2" s="264"/>
    </row>
    <row r="3" spans="2:16" ht="24" customHeight="1">
      <c r="B3" s="241" t="s">
        <v>57</v>
      </c>
      <c r="C3" s="244" t="s">
        <v>58</v>
      </c>
      <c r="D3" s="252" t="str">
        <f>'R_MC 2020 rankings'!D3:H3</f>
        <v>January</v>
      </c>
      <c r="E3" s="253"/>
      <c r="F3" s="253"/>
      <c r="G3" s="253"/>
      <c r="H3" s="254"/>
      <c r="I3" s="72"/>
      <c r="J3" s="73"/>
      <c r="K3" s="73"/>
      <c r="L3" s="74"/>
      <c r="M3" s="75"/>
      <c r="N3" s="75"/>
      <c r="O3" s="75"/>
      <c r="P3" s="75"/>
    </row>
    <row r="4" spans="2:16" ht="12.75">
      <c r="B4" s="243"/>
      <c r="C4" s="251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47</v>
      </c>
      <c r="D5" s="178">
        <v>250</v>
      </c>
      <c r="E5" s="179">
        <v>0.3852080123266564</v>
      </c>
      <c r="F5" s="178">
        <v>123</v>
      </c>
      <c r="G5" s="180">
        <v>0.3397790055248619</v>
      </c>
      <c r="H5" s="169">
        <v>1.0325203252032522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92</v>
      </c>
      <c r="E6" s="184">
        <v>0.14175654853620956</v>
      </c>
      <c r="F6" s="183">
        <v>55</v>
      </c>
      <c r="G6" s="185">
        <v>0.15193370165745856</v>
      </c>
      <c r="H6" s="170">
        <v>0.6727272727272726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78</v>
      </c>
      <c r="D7" s="183">
        <v>75</v>
      </c>
      <c r="E7" s="184">
        <v>0.11556240369799692</v>
      </c>
      <c r="F7" s="183">
        <v>27</v>
      </c>
      <c r="G7" s="185">
        <v>0.07458563535911603</v>
      </c>
      <c r="H7" s="170">
        <v>1.7777777777777777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39</v>
      </c>
      <c r="E8" s="184">
        <v>0.060092449922958396</v>
      </c>
      <c r="F8" s="183">
        <v>26</v>
      </c>
      <c r="G8" s="185">
        <v>0.0718232044198895</v>
      </c>
      <c r="H8" s="170">
        <v>0.5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83</v>
      </c>
      <c r="D9" s="183">
        <v>26</v>
      </c>
      <c r="E9" s="184">
        <v>0.040061633281972264</v>
      </c>
      <c r="F9" s="183">
        <v>14</v>
      </c>
      <c r="G9" s="217">
        <v>0.03867403314917127</v>
      </c>
      <c r="H9" s="170">
        <v>0.8571428571428572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144</v>
      </c>
      <c r="D10" s="183">
        <v>18</v>
      </c>
      <c r="E10" s="184">
        <v>0.02773497688751926</v>
      </c>
      <c r="F10" s="183">
        <v>4</v>
      </c>
      <c r="G10" s="217">
        <v>0.011049723756906077</v>
      </c>
      <c r="H10" s="170">
        <v>3.5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96</v>
      </c>
      <c r="D11" s="183">
        <v>14</v>
      </c>
      <c r="E11" s="184">
        <v>0.02157164869029276</v>
      </c>
      <c r="F11" s="183">
        <v>9</v>
      </c>
      <c r="G11" s="185">
        <v>0.024861878453038673</v>
      </c>
      <c r="H11" s="170">
        <v>0.5555555555555556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34</v>
      </c>
      <c r="D12" s="183">
        <v>13</v>
      </c>
      <c r="E12" s="184">
        <v>0.020030816640986132</v>
      </c>
      <c r="F12" s="183">
        <v>29</v>
      </c>
      <c r="G12" s="185">
        <v>0.08011049723756906</v>
      </c>
      <c r="H12" s="170">
        <v>-0.5517241379310345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/>
      <c r="C13" s="182" t="s">
        <v>145</v>
      </c>
      <c r="D13" s="183">
        <v>13</v>
      </c>
      <c r="E13" s="184">
        <v>0.020030816640986132</v>
      </c>
      <c r="F13" s="183">
        <v>0</v>
      </c>
      <c r="G13" s="185">
        <v>0</v>
      </c>
      <c r="H13" s="170"/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11</v>
      </c>
      <c r="E14" s="184">
        <v>0.01694915254237288</v>
      </c>
      <c r="F14" s="183">
        <v>0</v>
      </c>
      <c r="G14" s="185">
        <v>0</v>
      </c>
      <c r="H14" s="170"/>
      <c r="I14" s="75"/>
      <c r="J14" s="78"/>
      <c r="K14" s="78"/>
      <c r="L14" s="78"/>
      <c r="N14" s="75"/>
      <c r="O14" s="75"/>
      <c r="P14" s="75"/>
    </row>
    <row r="15" spans="2:16" ht="12.75">
      <c r="B15" s="186"/>
      <c r="C15" s="187" t="s">
        <v>147</v>
      </c>
      <c r="D15" s="188">
        <v>11</v>
      </c>
      <c r="E15" s="189">
        <v>0.01694915254237288</v>
      </c>
      <c r="F15" s="188">
        <v>0</v>
      </c>
      <c r="G15" s="190">
        <v>0</v>
      </c>
      <c r="H15" s="191"/>
      <c r="I15" s="76"/>
      <c r="J15" s="76"/>
      <c r="K15" s="76"/>
      <c r="N15" s="75"/>
      <c r="O15" s="75"/>
      <c r="P15" s="75"/>
    </row>
    <row r="16" spans="2:16" ht="12.75">
      <c r="B16" s="261" t="s">
        <v>66</v>
      </c>
      <c r="C16" s="262"/>
      <c r="D16" s="215">
        <v>562</v>
      </c>
      <c r="E16" s="117">
        <v>0.8659476117103234</v>
      </c>
      <c r="F16" s="118">
        <v>287</v>
      </c>
      <c r="G16" s="117">
        <v>0.7928176795580111</v>
      </c>
      <c r="H16" s="119">
        <v>0.9581881533101044</v>
      </c>
      <c r="I16" s="76"/>
      <c r="J16" s="76"/>
      <c r="K16" s="76"/>
      <c r="N16" s="75"/>
      <c r="O16" s="75"/>
      <c r="P16" s="75"/>
    </row>
    <row r="17" spans="2:11" ht="12.75" customHeight="1">
      <c r="B17" s="258" t="s">
        <v>67</v>
      </c>
      <c r="C17" s="258"/>
      <c r="D17" s="118">
        <v>87</v>
      </c>
      <c r="E17" s="117">
        <v>0.13405238828967642</v>
      </c>
      <c r="F17" s="118">
        <v>75</v>
      </c>
      <c r="G17" s="117">
        <v>0.20718232044198895</v>
      </c>
      <c r="H17" s="119">
        <v>0.15999999999999992</v>
      </c>
      <c r="I17" s="76"/>
      <c r="J17" s="76"/>
      <c r="K17" s="76"/>
    </row>
    <row r="18" spans="2:11" ht="12.75">
      <c r="B18" s="259" t="s">
        <v>65</v>
      </c>
      <c r="C18" s="259"/>
      <c r="D18" s="158">
        <v>649</v>
      </c>
      <c r="E18" s="171">
        <v>0.9999999999999997</v>
      </c>
      <c r="F18" s="158">
        <v>362</v>
      </c>
      <c r="G18" s="172">
        <v>1.0000000000000002</v>
      </c>
      <c r="H18" s="157">
        <v>0.7928176795580111</v>
      </c>
      <c r="I18" s="76"/>
      <c r="J18" s="76"/>
      <c r="K18" s="76"/>
    </row>
    <row r="19" spans="2:11" ht="12.75">
      <c r="B19" s="260" t="s">
        <v>81</v>
      </c>
      <c r="C19" s="260"/>
      <c r="D19" s="260"/>
      <c r="E19" s="260"/>
      <c r="F19" s="260"/>
      <c r="G19" s="260"/>
      <c r="H19" s="260"/>
      <c r="I19" s="76"/>
      <c r="J19" s="76"/>
      <c r="K19" s="76"/>
    </row>
    <row r="20" spans="2:11" ht="12.75">
      <c r="B20" s="255" t="s">
        <v>44</v>
      </c>
      <c r="C20" s="255"/>
      <c r="D20" s="255"/>
      <c r="E20" s="255"/>
      <c r="F20" s="255"/>
      <c r="G20" s="255"/>
      <c r="H20" s="255"/>
      <c r="I20" s="76"/>
      <c r="J20" s="76"/>
      <c r="K20" s="76"/>
    </row>
    <row r="21" spans="2:11" ht="12.75">
      <c r="B21" s="255"/>
      <c r="C21" s="255"/>
      <c r="D21" s="255"/>
      <c r="E21" s="255"/>
      <c r="F21" s="255"/>
      <c r="G21" s="255"/>
      <c r="H21" s="255"/>
      <c r="I21" s="76"/>
      <c r="J21" s="76"/>
      <c r="K21" s="76"/>
    </row>
    <row r="22" spans="2:11" ht="12.75">
      <c r="B22" s="79"/>
      <c r="C22" s="79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80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79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80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79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80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79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80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79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80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79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80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79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80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79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80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79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80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79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80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79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80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79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80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79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80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79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80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6"/>
      <c r="E135" s="76"/>
      <c r="F135" s="76"/>
      <c r="G135" s="76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  <row r="236" spans="2:8" ht="12.75">
      <c r="B236" s="79"/>
      <c r="C236" s="79"/>
      <c r="D236" s="79"/>
      <c r="E236" s="79"/>
      <c r="F236" s="79"/>
      <c r="G236" s="79"/>
      <c r="H236" s="79"/>
    </row>
  </sheetData>
  <sheetProtection/>
  <mergeCells count="11">
    <mergeCell ref="B17:C17"/>
    <mergeCell ref="B18:C18"/>
    <mergeCell ref="B19:H19"/>
    <mergeCell ref="B20:H21"/>
    <mergeCell ref="B1:H1"/>
    <mergeCell ref="B2:H2"/>
    <mergeCell ref="I2:L2"/>
    <mergeCell ref="B3:B4"/>
    <mergeCell ref="C3:C4"/>
    <mergeCell ref="D3:H3"/>
    <mergeCell ref="B16:C16"/>
  </mergeCells>
  <conditionalFormatting sqref="H5:H9">
    <cfRule type="cellIs" priority="8" dxfId="0" operator="lessThan">
      <formula>0</formula>
    </cfRule>
  </conditionalFormatting>
  <conditionalFormatting sqref="H10:H15">
    <cfRule type="cellIs" priority="7" dxfId="0" operator="lessThan">
      <formula>0</formula>
    </cfRule>
  </conditionalFormatting>
  <conditionalFormatting sqref="E5:E15 G5:H15">
    <cfRule type="cellIs" priority="6" dxfId="3" operator="equal">
      <formula>0</formula>
    </cfRule>
  </conditionalFormatting>
  <conditionalFormatting sqref="D5:D15">
    <cfRule type="cellIs" priority="5" dxfId="3" operator="equal">
      <formula>0</formula>
    </cfRule>
  </conditionalFormatting>
  <conditionalFormatting sqref="F5:F15">
    <cfRule type="cellIs" priority="4" dxfId="3" operator="equal">
      <formula>0</formula>
    </cfRule>
  </conditionalFormatting>
  <conditionalFormatting sqref="H16:H17">
    <cfRule type="cellIs" priority="3" dxfId="2" operator="lessThan">
      <formula>0</formula>
    </cfRule>
  </conditionalFormatting>
  <conditionalFormatting sqref="H16:H17">
    <cfRule type="cellIs" priority="2" dxfId="0" operator="lessThan" stopIfTrue="1">
      <formula>0</formula>
    </cfRule>
  </conditionalFormatting>
  <conditionalFormatting sqref="H18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9" t="s">
        <v>130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132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3827</v>
      </c>
      <c r="O3" s="97">
        <v>0.8785583103764922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529</v>
      </c>
      <c r="O4" s="97">
        <v>0.1214416896235078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118</v>
      </c>
      <c r="B5" s="9">
        <v>4356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4356</v>
      </c>
      <c r="O5" s="97">
        <v>1</v>
      </c>
      <c r="T5" s="48" t="s">
        <v>84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119</v>
      </c>
      <c r="B6" s="212">
        <v>0.3308890925756187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131</v>
      </c>
      <c r="B7" s="213">
        <v>0.927433628318584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0.927433628318584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1" t="s">
        <v>6</v>
      </c>
      <c r="B9" s="223" t="str">
        <f>'R_MP NEW 2020vs2019'!B12:C12</f>
        <v>JANUARY</v>
      </c>
      <c r="C9" s="224"/>
      <c r="D9" s="225" t="s">
        <v>35</v>
      </c>
      <c r="E9" s="227" t="s">
        <v>23</v>
      </c>
      <c r="F9" s="228"/>
      <c r="G9" s="225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2"/>
      <c r="B10" s="45">
        <f>'R_MP NEW 2020vs2019'!B13</f>
        <v>2020</v>
      </c>
      <c r="C10" s="45">
        <f>'R_MP NEW 2020vs2019'!C13</f>
        <v>2019</v>
      </c>
      <c r="D10" s="226"/>
      <c r="E10" s="45">
        <f>'R_MP NEW 2020vs2019'!E13</f>
        <v>2020</v>
      </c>
      <c r="F10" s="45">
        <f>'R_MP NEW 2020vs2019'!F13</f>
        <v>2019</v>
      </c>
      <c r="G10" s="226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3827</v>
      </c>
      <c r="C11" s="192">
        <v>1947</v>
      </c>
      <c r="D11" s="193">
        <v>0.965588084232152</v>
      </c>
      <c r="E11" s="192">
        <v>3827</v>
      </c>
      <c r="F11" s="194">
        <v>1947</v>
      </c>
      <c r="G11" s="193">
        <v>0.965588084232152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529</v>
      </c>
      <c r="C12" s="192">
        <v>313</v>
      </c>
      <c r="D12" s="193">
        <v>0.6900958466453675</v>
      </c>
      <c r="E12" s="192">
        <v>529</v>
      </c>
      <c r="F12" s="194">
        <v>313</v>
      </c>
      <c r="G12" s="193">
        <v>0.6900958466453675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4356</v>
      </c>
      <c r="C13" s="192">
        <v>2260</v>
      </c>
      <c r="D13" s="193">
        <v>0.927433628318584</v>
      </c>
      <c r="E13" s="192">
        <v>4356</v>
      </c>
      <c r="F13" s="192">
        <v>2260</v>
      </c>
      <c r="G13" s="193">
        <v>0.927433628318584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9" t="s">
        <v>133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12"/>
    </row>
    <row r="3" spans="1:15" ht="21" customHeight="1">
      <c r="A3" s="274" t="s">
        <v>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87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88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89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90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134</v>
      </c>
      <c r="B9" s="265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7"/>
      <c r="O9" s="14"/>
      <c r="R9" s="33"/>
    </row>
    <row r="10" spans="1:18" ht="12.75">
      <c r="A10" s="136" t="s">
        <v>135</v>
      </c>
      <c r="B10" s="65">
        <v>698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698</v>
      </c>
      <c r="O10" s="14"/>
      <c r="R10" s="33"/>
    </row>
    <row r="11" spans="1:18" s="17" customFormat="1" ht="12.75">
      <c r="A11" s="64" t="s">
        <v>136</v>
      </c>
      <c r="B11" s="136">
        <v>3827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3827</v>
      </c>
      <c r="O11" s="16"/>
      <c r="R11" s="33"/>
    </row>
    <row r="12" spans="1:18" s="5" customFormat="1" ht="12.75">
      <c r="A12" s="40" t="s">
        <v>137</v>
      </c>
      <c r="B12" s="41">
        <v>4525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4525</v>
      </c>
      <c r="O12" s="34"/>
      <c r="R12" s="35"/>
    </row>
    <row r="13" spans="1:18" ht="12.75">
      <c r="A13" s="42" t="s">
        <v>18</v>
      </c>
      <c r="B13" s="154">
        <v>0.8799335272122975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0.8799335272122975</v>
      </c>
      <c r="P13" s="29"/>
      <c r="R13" s="33"/>
    </row>
    <row r="14" spans="1:18" ht="12.75">
      <c r="A14" s="42" t="s">
        <v>19</v>
      </c>
      <c r="B14" s="154">
        <v>0.517391304347826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0.517391304347826</v>
      </c>
      <c r="R14" s="33"/>
    </row>
    <row r="15" spans="1:18" ht="12.75">
      <c r="A15" s="42" t="s">
        <v>20</v>
      </c>
      <c r="B15" s="154">
        <v>0.965588084232152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0.965588084232152</v>
      </c>
      <c r="R15" s="33"/>
    </row>
    <row r="16" spans="1:18" ht="12.75">
      <c r="A16" s="42" t="s">
        <v>21</v>
      </c>
      <c r="B16" s="154">
        <v>0.15425414364640885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0.15425414364640885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4" t="s">
        <v>3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87</v>
      </c>
      <c r="B20" s="271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3"/>
      <c r="O20" s="14"/>
      <c r="R20" s="33"/>
    </row>
    <row r="21" spans="1:18" ht="12.75">
      <c r="A21" s="136" t="s">
        <v>91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92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93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134</v>
      </c>
      <c r="B24" s="26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7"/>
      <c r="O24" s="14"/>
      <c r="R24" s="33"/>
    </row>
    <row r="25" spans="1:18" ht="12.75">
      <c r="A25" s="136" t="s">
        <v>138</v>
      </c>
      <c r="B25" s="65">
        <v>649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649</v>
      </c>
      <c r="O25" s="14"/>
      <c r="R25" s="33"/>
    </row>
    <row r="26" spans="1:18" s="17" customFormat="1" ht="12.75">
      <c r="A26" s="64" t="s">
        <v>139</v>
      </c>
      <c r="B26" s="136">
        <v>529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529</v>
      </c>
      <c r="O26" s="16"/>
      <c r="R26" s="33"/>
    </row>
    <row r="27" spans="1:15" s="5" customFormat="1" ht="12.75">
      <c r="A27" s="40" t="s">
        <v>140</v>
      </c>
      <c r="B27" s="41">
        <v>1178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1178</v>
      </c>
      <c r="O27" s="34"/>
    </row>
    <row r="28" spans="1:15" s="5" customFormat="1" ht="12.75">
      <c r="A28" s="42" t="s">
        <v>18</v>
      </c>
      <c r="B28" s="154">
        <v>0.7451851851851852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>
        <v>0.7451851851851852</v>
      </c>
      <c r="O28" s="34"/>
    </row>
    <row r="29" spans="1:15" s="5" customFormat="1" ht="12.75">
      <c r="A29" s="42" t="s">
        <v>19</v>
      </c>
      <c r="B29" s="154">
        <v>0.7928176795580111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0.7928176795580111</v>
      </c>
      <c r="O29" s="34"/>
    </row>
    <row r="30" spans="1:15" s="5" customFormat="1" ht="12.75">
      <c r="A30" s="42" t="s">
        <v>20</v>
      </c>
      <c r="B30" s="154">
        <v>0.6900958466453675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>
        <v>0.6900958466453675</v>
      </c>
      <c r="O30" s="34"/>
    </row>
    <row r="31" spans="1:14" ht="12.75">
      <c r="A31" s="42" t="s">
        <v>22</v>
      </c>
      <c r="B31" s="154">
        <v>0.5509337860780985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0.5509337860780985</v>
      </c>
    </row>
    <row r="34" spans="1:7" ht="30.75" customHeight="1">
      <c r="A34" s="231" t="s">
        <v>4</v>
      </c>
      <c r="B34" s="275" t="str">
        <f>'R_PTW USED 2020vs2019'!B9:C9</f>
        <v>JANUARY</v>
      </c>
      <c r="C34" s="276"/>
      <c r="D34" s="277" t="s">
        <v>35</v>
      </c>
      <c r="E34" s="279" t="s">
        <v>23</v>
      </c>
      <c r="F34" s="280"/>
      <c r="G34" s="277" t="s">
        <v>35</v>
      </c>
    </row>
    <row r="35" spans="1:7" ht="15.75" customHeight="1">
      <c r="A35" s="232"/>
      <c r="B35" s="45">
        <v>2020</v>
      </c>
      <c r="C35" s="45">
        <v>2019</v>
      </c>
      <c r="D35" s="278"/>
      <c r="E35" s="45">
        <v>2020</v>
      </c>
      <c r="F35" s="45">
        <v>2019</v>
      </c>
      <c r="G35" s="278"/>
    </row>
    <row r="36" spans="1:7" ht="15.75" customHeight="1">
      <c r="A36" s="67" t="s">
        <v>41</v>
      </c>
      <c r="B36" s="197">
        <v>698</v>
      </c>
      <c r="C36" s="197">
        <v>460</v>
      </c>
      <c r="D36" s="193">
        <v>0.517391304347826</v>
      </c>
      <c r="E36" s="197">
        <v>698</v>
      </c>
      <c r="F36" s="197">
        <v>460</v>
      </c>
      <c r="G36" s="193">
        <v>0.517391304347826</v>
      </c>
    </row>
    <row r="37" spans="1:7" ht="15.75" customHeight="1">
      <c r="A37" s="67" t="s">
        <v>42</v>
      </c>
      <c r="B37" s="197">
        <v>3827</v>
      </c>
      <c r="C37" s="197">
        <v>1947</v>
      </c>
      <c r="D37" s="193">
        <v>0.965588084232152</v>
      </c>
      <c r="E37" s="197">
        <v>3827</v>
      </c>
      <c r="F37" s="197">
        <v>1947</v>
      </c>
      <c r="G37" s="193">
        <v>0.965588084232152</v>
      </c>
    </row>
    <row r="38" spans="1:7" ht="15.75" customHeight="1">
      <c r="A38" s="95" t="s">
        <v>5</v>
      </c>
      <c r="B38" s="197">
        <v>4525</v>
      </c>
      <c r="C38" s="197">
        <v>2407</v>
      </c>
      <c r="D38" s="193">
        <v>0.8799335272122975</v>
      </c>
      <c r="E38" s="197">
        <v>4525</v>
      </c>
      <c r="F38" s="197">
        <v>2407</v>
      </c>
      <c r="G38" s="193">
        <v>0.8799335272122975</v>
      </c>
    </row>
    <row r="39" ht="15.75" customHeight="1"/>
    <row r="40" ht="15.75" customHeight="1"/>
    <row r="41" spans="1:7" ht="32.25" customHeight="1">
      <c r="A41" s="231" t="s">
        <v>3</v>
      </c>
      <c r="B41" s="275" t="str">
        <f>B34</f>
        <v>JANUARY</v>
      </c>
      <c r="C41" s="276"/>
      <c r="D41" s="277" t="s">
        <v>35</v>
      </c>
      <c r="E41" s="279" t="s">
        <v>23</v>
      </c>
      <c r="F41" s="280"/>
      <c r="G41" s="277" t="s">
        <v>35</v>
      </c>
    </row>
    <row r="42" spans="1:7" ht="15.75" customHeight="1">
      <c r="A42" s="232"/>
      <c r="B42" s="45">
        <v>2020</v>
      </c>
      <c r="C42" s="45">
        <v>2019</v>
      </c>
      <c r="D42" s="278"/>
      <c r="E42" s="45">
        <v>2020</v>
      </c>
      <c r="F42" s="45">
        <v>2019</v>
      </c>
      <c r="G42" s="278"/>
    </row>
    <row r="43" spans="1:7" ht="15.75" customHeight="1">
      <c r="A43" s="67" t="s">
        <v>41</v>
      </c>
      <c r="B43" s="197">
        <v>649</v>
      </c>
      <c r="C43" s="197">
        <v>362</v>
      </c>
      <c r="D43" s="193">
        <v>0.7928176795580111</v>
      </c>
      <c r="E43" s="197">
        <v>649</v>
      </c>
      <c r="F43" s="197">
        <v>362</v>
      </c>
      <c r="G43" s="193">
        <v>0.7928176795580111</v>
      </c>
    </row>
    <row r="44" spans="1:7" ht="15.75" customHeight="1">
      <c r="A44" s="67" t="s">
        <v>42</v>
      </c>
      <c r="B44" s="197">
        <v>529</v>
      </c>
      <c r="C44" s="197">
        <v>313</v>
      </c>
      <c r="D44" s="193">
        <v>0.6900958466453675</v>
      </c>
      <c r="E44" s="197">
        <v>529</v>
      </c>
      <c r="F44" s="197">
        <v>313</v>
      </c>
      <c r="G44" s="193">
        <v>0.6900958466453675</v>
      </c>
    </row>
    <row r="45" spans="1:7" ht="15.75" customHeight="1">
      <c r="A45" s="95" t="s">
        <v>5</v>
      </c>
      <c r="B45" s="197">
        <v>1178</v>
      </c>
      <c r="C45" s="197">
        <v>675</v>
      </c>
      <c r="D45" s="193">
        <v>0.7451851851851852</v>
      </c>
      <c r="E45" s="197">
        <v>1178</v>
      </c>
      <c r="F45" s="197">
        <v>675</v>
      </c>
      <c r="G45" s="193">
        <v>0.7451851851851852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8" t="s">
        <v>45</v>
      </c>
      <c r="B52" s="268"/>
      <c r="C52" s="268"/>
      <c r="D52" s="268"/>
      <c r="E52" s="268"/>
      <c r="F52" s="268"/>
      <c r="G52" s="268"/>
      <c r="H52" s="268"/>
      <c r="I52" s="268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2020-02-12T15:24:06Z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